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75\"/>
    </mc:Choice>
  </mc:AlternateContent>
  <xr:revisionPtr revIDLastSave="0" documentId="13_ncr:1_{E1B9A8C6-8BC8-48A5-95CF-BEA45BF1F2BB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6" i="1" l="1"/>
  <c r="C39" i="1"/>
  <c r="C38" i="1"/>
  <c r="C37" i="1"/>
  <c r="C29" i="1"/>
  <c r="C43" i="1"/>
  <c r="I40" i="1"/>
  <c r="I39" i="1"/>
  <c r="I38" i="1"/>
  <c r="I37" i="1"/>
  <c r="I36" i="1"/>
  <c r="C30" i="1"/>
  <c r="C32" i="1" s="1"/>
  <c r="C34" i="1" s="1"/>
  <c r="G65" i="2"/>
  <c r="G66" i="2" s="1"/>
  <c r="G68" i="2" s="1"/>
  <c r="G69" i="2" s="1"/>
  <c r="G70" i="2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1" i="1" l="1"/>
  <c r="C40" i="1"/>
  <c r="H65" i="2"/>
  <c r="D66" i="2"/>
  <c r="H64" i="2"/>
  <c r="C42" i="1" l="1"/>
  <c r="C44" i="1" s="1"/>
  <c r="C41" i="1"/>
  <c r="H66" i="2"/>
  <c r="D68" i="2"/>
  <c r="H68" i="2" l="1"/>
  <c r="D69" i="2"/>
  <c r="H69" i="2" l="1"/>
  <c r="D70" i="2"/>
  <c r="H70" i="2" s="1"/>
</calcChain>
</file>

<file path=xl/sharedStrings.xml><?xml version="1.0" encoding="utf-8"?>
<sst xmlns="http://schemas.openxmlformats.org/spreadsheetml/2006/main" count="292" uniqueCount="143">
  <si>
    <t>СВОДКА ЗАТРАТ</t>
  </si>
  <si>
    <t>P_0475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</si>
  <si>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</si>
  <si>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</si>
  <si>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</si>
  <si>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</si>
  <si>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</si>
  <si>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</si>
  <si>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</si>
  <si>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</si>
  <si>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</si>
  <si>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</si>
  <si>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</si>
  <si>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</si>
  <si>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</si>
  <si>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</si>
  <si>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</si>
  <si>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</si>
  <si>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</si>
  <si>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</si>
  <si>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</si>
  <si>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</si>
  <si>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</si>
  <si>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</si>
  <si>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</si>
  <si>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</si>
  <si>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</si>
  <si>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</si>
  <si>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</si>
  <si>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</si>
  <si>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</si>
  <si>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</si>
  <si>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</si>
  <si>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</si>
  <si>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</si>
  <si>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</si>
  <si>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</si>
  <si>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</si>
  <si>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</si>
  <si>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</si>
  <si>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</si>
  <si>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</si>
  <si>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</si>
  <si>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</si>
  <si>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</si>
  <si>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</si>
  <si>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</si>
  <si>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</si>
  <si>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</si>
  <si>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</si>
  <si>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</si>
  <si>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</si>
  <si>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</si>
  <si>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</si>
  <si>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</si>
  <si>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</si>
  <si>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</si>
  <si>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</si>
  <si>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</si>
  <si>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</si>
  <si>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</si>
  <si>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</si>
  <si>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</si>
  <si>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</si>
  <si>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</si>
  <si>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</si>
  <si>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</si>
  <si>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</si>
  <si>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</si>
  <si>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</si>
  <si>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</si>
  <si>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</si>
  <si>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</si>
  <si>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</si>
  <si>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</si>
  <si>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</si>
  <si>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</si>
  <si>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</si>
  <si>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</si>
  <si>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</si>
  <si>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</si>
  <si>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</si>
  <si>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</si>
  <si>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</si>
  <si>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</si>
  <si>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</si>
  <si>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</si>
  <si>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</si>
  <si>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</si>
  <si>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</si>
  <si>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</si>
  <si>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</si>
  <si>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</si>
  <si>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</si>
  <si>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</si>
  <si>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</si>
  <si>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</si>
  <si>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</si>
  <si>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</si>
  <si>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</si>
  <si>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</si>
  <si>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</si>
  <si>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</si>
  <si>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</si>
  <si>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</si>
  <si>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</si>
  <si>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</si>
  <si>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</si>
  <si>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</si>
  <si>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</si>
  <si>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</si>
  <si>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</si>
  <si>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</si>
  <si>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</si>
  <si>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</si>
  <si>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</si>
  <si>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</si>
  <si>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</si>
  <si>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</si>
  <si>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</si>
  <si>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</si>
  <si>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</si>
  <si>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</si>
  <si>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</si>
  <si>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</si>
  <si>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</si>
  <si>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</si>
  <si>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</si>
  <si>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</si>
  <si>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</si>
  <si>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</si>
  <si>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</si>
  <si>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</si>
  <si>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</si>
  <si>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СИП-2 3х95+1х95-0,6/1</t>
  </si>
  <si>
    <t>ФСБЦ-21.2.01.01-0038</t>
  </si>
  <si>
    <t>Реконструкция ВЛ-0,4 кВ Ф-24 ПС 35/6 кВ Октябрьск от ТП-53/250 кВА ( протяженностью 0,3 км), установка приборов учета (10 т.у.)</t>
  </si>
  <si>
    <t>Реконструкция ВЛ-0,4 кВ Ф-24 ПС 35/6 кВ Октябрьск от ТП-53/250 кВА ( протяженностью 0,3 км), установка приборов учета (10 т.у.)</t>
  </si>
  <si>
    <t>Реконструкция ВЛ-0,4 кВ Ф-24 ПС 35/6 кВ Октябрьск от ТП-53/250 кВА ( протяженностью 0,3 км), установка приборов учета (10 т.у.)</t>
  </si>
  <si>
    <t>Реконструкция ВЛ-0,4 кВ Ф-24 ПС 35/6 кВ Октябрьск от ТП-53/250 кВА ( протяженностью 0,3 км), установка приборов учета (10 т.у.)</t>
  </si>
  <si>
    <t>Реконструкция ВЛ-0,4 кВ Ф-24 ПС 35/6 кВ Октябрьск от ТП-53/250 кВА ( протяженностью 0,3 км), установка приборов учета (10 т.у.)</t>
  </si>
  <si>
    <t>Реконструкция ВЛ-0,4 кВ Ф-24 ПС 35/6 кВ Октябрьск от ТП-53/250 кВА ( протяженностью 0,3 км), установка приборов учета (10 т.у.)</t>
  </si>
  <si>
    <t>Реконструкция ВЛ-0,4 кВ Ф-24 ПС 35/6 кВ Октябрьск от ТП-53/250 кВА ( протяженностью 0,3 км), установка приборов учета (10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</si>
</sst>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CDE68D9A-2F25-4AB6-9B1E-76AA27BFABE4}"/>
    <cellStyle name="Обычный" xfId="0" builtinId="0"/>
    <cellStyle name="Обычный 2" xfId="4" xr:uid="{D6AB50ED-02E1-4E7B-BCDC-CE776A72D2F4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90" zoomScaleNormal="90" workbookViewId="0">
      <selection activeCell="C47" sqref="C47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109375" customWidth="1"/>
    <col min="7" max="9" width="16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136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120</v>
      </c>
      <c r="C26" s="54"/>
      <c r="D26" s="51"/>
      <c r="E26" s="51"/>
      <c r="F26" s="51"/>
      <c r="G26" s="52"/>
      <c r="H26" s="52" t="s">
        <v>121</v>
      </c>
      <c r="I26" s="52"/>
    </row>
    <row r="27" spans="1:9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7"/>
      <c r="G27" s="58" t="s">
        <v>123</v>
      </c>
      <c r="H27" s="58" t="s">
        <v>124</v>
      </c>
      <c r="I27" s="58" t="s">
        <v>125</v>
      </c>
    </row>
    <row r="28" spans="1:9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127</v>
      </c>
      <c r="C29" s="62">
        <f>ССР!G61*1.2</f>
        <v>431.90526315789594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431.90526315789594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128</v>
      </c>
      <c r="C31" s="62">
        <f>C30-ROUND(C30/1.2,5)</f>
        <v>71.984213157895965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129</v>
      </c>
      <c r="C32" s="67">
        <f>C30*I37</f>
        <v>477.91806513612801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117</v>
      </c>
      <c r="C33" s="62">
        <v>0.65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130</v>
      </c>
      <c r="C34" s="67">
        <f>C32*C33</f>
        <v>310.64674233848319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131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122</v>
      </c>
      <c r="C37" s="76">
        <f>ССР!D70+ССР!E70</f>
        <v>4074.9693843977884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126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127</v>
      </c>
      <c r="C39" s="76">
        <f>(ССР!G66-ССР!G61)*1.2</f>
        <v>147.5879605573335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4222.5573449551221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128</v>
      </c>
      <c r="C41" s="62">
        <f>C40-ROUND(C40/1.2,5)</f>
        <v>703.75955495512198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129</v>
      </c>
      <c r="C42" s="77">
        <f>C40*I38</f>
        <v>4898.1340061828887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117</v>
      </c>
      <c r="C43" s="62">
        <f>C33</f>
        <v>0.65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130</v>
      </c>
      <c r="C44" s="67">
        <f>C42*C43</f>
        <v>3183.7871040188779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ROUND(C44+C34,5)</f>
        <v>3494.4338499999999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2984.3632710508</v>
      </c>
      <c r="E25" s="20">
        <v>150.31032985653999</v>
      </c>
      <c r="F25" s="20">
        <v>0</v>
      </c>
      <c r="G25" s="20">
        <v>0</v>
      </c>
      <c r="H25" s="20">
        <v>3134.6736009074002</v>
      </c>
    </row>
    <row r="26" spans="1:8" ht="16.95" customHeight="1" x14ac:dyDescent="0.3">
      <c r="A26" s="6"/>
      <c r="B26" s="9"/>
      <c r="C26" s="9" t="s">
        <v>26</v>
      </c>
      <c r="D26" s="20">
        <v>2984.3632710508</v>
      </c>
      <c r="E26" s="20">
        <v>150.31032985653999</v>
      </c>
      <c r="F26" s="20">
        <v>0</v>
      </c>
      <c r="G26" s="20">
        <v>0</v>
      </c>
      <c r="H26" s="20">
        <v>3134.6736009074002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2984.3632710508</v>
      </c>
      <c r="E42" s="20">
        <v>150.31032985653999</v>
      </c>
      <c r="F42" s="20">
        <v>0</v>
      </c>
      <c r="G42" s="20">
        <v>0</v>
      </c>
      <c r="H42" s="20">
        <v>3134.6736009074002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74.609081776270997</v>
      </c>
      <c r="E44" s="20">
        <v>3.7577582464133998</v>
      </c>
      <c r="F44" s="20">
        <v>0</v>
      </c>
      <c r="G44" s="20">
        <v>0</v>
      </c>
      <c r="H44" s="20">
        <v>78.366840022684002</v>
      </c>
    </row>
    <row r="45" spans="1:8" ht="16.95" customHeight="1" x14ac:dyDescent="0.3">
      <c r="A45" s="6"/>
      <c r="B45" s="9"/>
      <c r="C45" s="9" t="s">
        <v>41</v>
      </c>
      <c r="D45" s="20">
        <v>74.609081776270997</v>
      </c>
      <c r="E45" s="20">
        <v>3.7577582464133998</v>
      </c>
      <c r="F45" s="20">
        <v>0</v>
      </c>
      <c r="G45" s="20">
        <v>0</v>
      </c>
      <c r="H45" s="20">
        <v>78.366840022684002</v>
      </c>
    </row>
    <row r="46" spans="1:8" ht="16.95" customHeight="1" x14ac:dyDescent="0.3">
      <c r="A46" s="6"/>
      <c r="B46" s="9"/>
      <c r="C46" s="9" t="s">
        <v>42</v>
      </c>
      <c r="D46" s="20">
        <v>3058.9723528271002</v>
      </c>
      <c r="E46" s="20">
        <v>154.06808810295001</v>
      </c>
      <c r="F46" s="20">
        <v>0</v>
      </c>
      <c r="G46" s="20">
        <v>0</v>
      </c>
      <c r="H46" s="20">
        <v>3213.0404409301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18.359897796780999</v>
      </c>
      <c r="H48" s="20">
        <v>18.359897796780999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79.839178408787006</v>
      </c>
      <c r="E49" s="20">
        <v>4.0211770994869998</v>
      </c>
      <c r="F49" s="20">
        <v>0</v>
      </c>
      <c r="G49" s="20">
        <v>0</v>
      </c>
      <c r="H49" s="20">
        <v>83.860355508273997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60.457436331918998</v>
      </c>
      <c r="H50" s="20">
        <v>60.457436331918998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12.044254894249001</v>
      </c>
      <c r="H51" s="20">
        <v>12.044254894249001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18.063008600507001</v>
      </c>
      <c r="H52" s="20">
        <v>18.063008600507001</v>
      </c>
    </row>
    <row r="53" spans="1:8" ht="16.95" customHeight="1" x14ac:dyDescent="0.3">
      <c r="A53" s="6"/>
      <c r="B53" s="9"/>
      <c r="C53" s="9" t="s">
        <v>65</v>
      </c>
      <c r="D53" s="20">
        <v>79.839178408787006</v>
      </c>
      <c r="E53" s="20">
        <v>4.0211770994869998</v>
      </c>
      <c r="F53" s="20">
        <v>0</v>
      </c>
      <c r="G53" s="20">
        <v>108.92459762346</v>
      </c>
      <c r="H53" s="20">
        <v>192.78495313172999</v>
      </c>
    </row>
    <row r="54" spans="1:8" ht="16.95" customHeight="1" x14ac:dyDescent="0.3">
      <c r="A54" s="6"/>
      <c r="B54" s="9"/>
      <c r="C54" s="9" t="s">
        <v>64</v>
      </c>
      <c r="D54" s="20">
        <v>3138.8115312359</v>
      </c>
      <c r="E54" s="20">
        <v>158.08926520244</v>
      </c>
      <c r="F54" s="20">
        <v>0</v>
      </c>
      <c r="G54" s="20">
        <v>108.92459762346</v>
      </c>
      <c r="H54" s="20">
        <v>3405.8253940618001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3138.8115312359</v>
      </c>
      <c r="E58" s="20">
        <v>158.08926520244</v>
      </c>
      <c r="F58" s="20">
        <v>0</v>
      </c>
      <c r="G58" s="20">
        <v>108.92459762346</v>
      </c>
      <c r="H58" s="20">
        <v>3405.8253940618001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359.92105263157998</v>
      </c>
      <c r="H60" s="20">
        <v>359.92105263157998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359.92105263157998</v>
      </c>
      <c r="H61" s="20">
        <v>359.92105263157998</v>
      </c>
    </row>
    <row r="62" spans="1:8" ht="16.95" customHeight="1" x14ac:dyDescent="0.3">
      <c r="A62" s="6"/>
      <c r="B62" s="9"/>
      <c r="C62" s="9" t="s">
        <v>56</v>
      </c>
      <c r="D62" s="20">
        <v>3138.8115312359</v>
      </c>
      <c r="E62" s="20">
        <v>158.08926520244</v>
      </c>
      <c r="F62" s="20">
        <v>0</v>
      </c>
      <c r="G62" s="20">
        <v>468.84565025504003</v>
      </c>
      <c r="H62" s="20">
        <v>3765.7464466933998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94.164345937077002</v>
      </c>
      <c r="E64" s="20">
        <f>E62 * 3%</f>
        <v>4.7426779560731998</v>
      </c>
      <c r="F64" s="20">
        <f>F62 * 3%</f>
        <v>0</v>
      </c>
      <c r="G64" s="20">
        <f>G62 * 3%</f>
        <v>14.0653695076512</v>
      </c>
      <c r="H64" s="20">
        <f>SUM(D64:G64)</f>
        <v>112.97239340080139</v>
      </c>
    </row>
    <row r="65" spans="1:8" ht="16.95" customHeight="1" x14ac:dyDescent="0.3">
      <c r="A65" s="6"/>
      <c r="B65" s="9"/>
      <c r="C65" s="9" t="s">
        <v>52</v>
      </c>
      <c r="D65" s="20">
        <f>D64</f>
        <v>94.164345937077002</v>
      </c>
      <c r="E65" s="20">
        <f>E64</f>
        <v>4.7426779560731998</v>
      </c>
      <c r="F65" s="20">
        <f>F64</f>
        <v>0</v>
      </c>
      <c r="G65" s="20">
        <f>G64</f>
        <v>14.0653695076512</v>
      </c>
      <c r="H65" s="20">
        <f>SUM(D65:G65)</f>
        <v>112.97239340080139</v>
      </c>
    </row>
    <row r="66" spans="1:8" ht="16.95" customHeight="1" x14ac:dyDescent="0.3">
      <c r="A66" s="6"/>
      <c r="B66" s="9"/>
      <c r="C66" s="9" t="s">
        <v>51</v>
      </c>
      <c r="D66" s="20">
        <f>D65 + D62</f>
        <v>3232.9758771729771</v>
      </c>
      <c r="E66" s="20">
        <f>E65 + E62</f>
        <v>162.83194315851321</v>
      </c>
      <c r="F66" s="20">
        <f>F65 + F62</f>
        <v>0</v>
      </c>
      <c r="G66" s="20">
        <f>G65 + G62</f>
        <v>482.91101976269124</v>
      </c>
      <c r="H66" s="20">
        <f>SUM(D66:G66)</f>
        <v>3878.7188400941814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646.59517543459549</v>
      </c>
      <c r="E68" s="20">
        <f>E66 * 20%</f>
        <v>32.566388631702644</v>
      </c>
      <c r="F68" s="20">
        <f>F66 * 20%</f>
        <v>0</v>
      </c>
      <c r="G68" s="20">
        <f>G66 * 20%</f>
        <v>96.582203952538251</v>
      </c>
      <c r="H68" s="20">
        <f>SUM(D68:G68)</f>
        <v>775.74376801883648</v>
      </c>
    </row>
    <row r="69" spans="1:8" ht="16.95" customHeight="1" x14ac:dyDescent="0.3">
      <c r="A69" s="6"/>
      <c r="B69" s="9"/>
      <c r="C69" s="9" t="s">
        <v>47</v>
      </c>
      <c r="D69" s="20">
        <f>D68</f>
        <v>646.59517543459549</v>
      </c>
      <c r="E69" s="20">
        <f>E68</f>
        <v>32.566388631702644</v>
      </c>
      <c r="F69" s="20">
        <f>F68</f>
        <v>0</v>
      </c>
      <c r="G69" s="20">
        <f>G68</f>
        <v>96.582203952538251</v>
      </c>
      <c r="H69" s="20">
        <f>SUM(D69:G69)</f>
        <v>775.74376801883648</v>
      </c>
    </row>
    <row r="70" spans="1:8" ht="16.95" customHeight="1" x14ac:dyDescent="0.3">
      <c r="A70" s="6"/>
      <c r="B70" s="9"/>
      <c r="C70" s="9" t="s">
        <v>46</v>
      </c>
      <c r="D70" s="20">
        <f>D69 + D66</f>
        <v>3879.5710526075727</v>
      </c>
      <c r="E70" s="20">
        <f>E69 + E66</f>
        <v>195.39833179021585</v>
      </c>
      <c r="F70" s="20">
        <f>F69 + F66</f>
        <v>0</v>
      </c>
      <c r="G70" s="20">
        <f>G69 + G66</f>
        <v>579.49322371522953</v>
      </c>
      <c r="H70" s="20">
        <f>SUM(D70:G70)</f>
        <v>4654.4626081130182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1559.3632710508</v>
      </c>
      <c r="E13" s="19">
        <v>25.910329856535999</v>
      </c>
      <c r="F13" s="19">
        <v>0</v>
      </c>
      <c r="G13" s="19">
        <v>0</v>
      </c>
      <c r="H13" s="19">
        <v>1585.2736009073999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1559.3632710508</v>
      </c>
      <c r="E14" s="19">
        <v>25.910329856535999</v>
      </c>
      <c r="F14" s="19">
        <v>0</v>
      </c>
      <c r="G14" s="19">
        <v>0</v>
      </c>
      <c r="H14" s="19">
        <v>1585.2736009073999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18.359897796780999</v>
      </c>
      <c r="H13" s="19">
        <v>18.359897796780999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18.359897796780999</v>
      </c>
      <c r="H14" s="19">
        <v>18.359897796780999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182.02105263158001</v>
      </c>
      <c r="H13" s="19">
        <v>182.02105263158001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182.02105263158001</v>
      </c>
      <c r="H14" s="19">
        <v>182.02105263158001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1425</v>
      </c>
      <c r="E13" s="19">
        <v>124.4</v>
      </c>
      <c r="F13" s="19">
        <v>0</v>
      </c>
      <c r="G13" s="19">
        <v>0</v>
      </c>
      <c r="H13" s="19">
        <v>1549.4</v>
      </c>
      <c r="J13" s="5"/>
    </row>
    <row r="14" spans="1:14" ht="16.95" customHeight="1" x14ac:dyDescent="0.3">
      <c r="A14" s="6"/>
      <c r="B14" s="9"/>
      <c r="C14" s="9" t="s">
        <v>79</v>
      </c>
      <c r="D14" s="19">
        <v>1425</v>
      </c>
      <c r="E14" s="19">
        <v>124.4</v>
      </c>
      <c r="F14" s="19">
        <v>0</v>
      </c>
      <c r="G14" s="19">
        <v>0</v>
      </c>
      <c r="H14" s="19">
        <v>1549.4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177.9</v>
      </c>
      <c r="H13" s="19">
        <v>177.9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177.9</v>
      </c>
      <c r="H14" s="19">
        <v>177.9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1585.2736009073999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1559.3632710508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25.910329856535999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98</v>
      </c>
      <c r="D8" s="44">
        <v>1585.2736009073999</v>
      </c>
      <c r="E8" s="41">
        <v>0.3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1559.3632710508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94</v>
      </c>
      <c r="C10" s="95"/>
      <c r="D10" s="44">
        <v>25.910329856535999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18.359897796780999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18.359897796780999</v>
      </c>
      <c r="E17" s="41"/>
      <c r="F17" s="41"/>
      <c r="G17" s="41"/>
      <c r="H17" s="47"/>
    </row>
    <row r="18" spans="1:8" x14ac:dyDescent="0.3">
      <c r="A18" s="97" t="s">
        <v>45</v>
      </c>
      <c r="B18" s="98"/>
      <c r="C18" s="95" t="s">
        <v>98</v>
      </c>
      <c r="D18" s="44">
        <v>18.359897796780999</v>
      </c>
      <c r="E18" s="41">
        <v>0.3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18.359897796780999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359.92105263157998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359.92105263157998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98</v>
      </c>
      <c r="D28" s="44">
        <v>182.02105263158001</v>
      </c>
      <c r="E28" s="41">
        <v>0.3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182.02105263158001</v>
      </c>
      <c r="E32" s="41"/>
      <c r="F32" s="41"/>
      <c r="G32" s="41"/>
      <c r="H32" s="96"/>
    </row>
    <row r="33" spans="1:8" x14ac:dyDescent="0.3">
      <c r="A33" s="97" t="s">
        <v>58</v>
      </c>
      <c r="B33" s="98"/>
      <c r="C33" s="95" t="s">
        <v>102</v>
      </c>
      <c r="D33" s="44">
        <v>177.9</v>
      </c>
      <c r="E33" s="41">
        <v>20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96</v>
      </c>
      <c r="C37" s="95"/>
      <c r="D37" s="44">
        <v>177.9</v>
      </c>
      <c r="E37" s="41"/>
      <c r="F37" s="41"/>
      <c r="G37" s="41"/>
      <c r="H37" s="96"/>
    </row>
    <row r="38" spans="1:8" ht="24.6" x14ac:dyDescent="0.3">
      <c r="A38" s="100"/>
      <c r="B38" s="94"/>
      <c r="C38" s="37"/>
      <c r="D38" s="43">
        <v>1549.4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1425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124.4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78</v>
      </c>
      <c r="B43" s="98"/>
      <c r="C43" s="95" t="s">
        <v>102</v>
      </c>
      <c r="D43" s="44">
        <v>1549.4</v>
      </c>
      <c r="E43" s="41">
        <v>20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1425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94</v>
      </c>
      <c r="C45" s="95"/>
      <c r="D45" s="44">
        <v>124.4</v>
      </c>
      <c r="E45" s="41"/>
      <c r="F45" s="41"/>
      <c r="G45" s="41"/>
      <c r="H45" s="96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101" t="s">
        <v>103</v>
      </c>
      <c r="B50" s="101"/>
      <c r="C50" s="101"/>
      <c r="D50" s="101"/>
      <c r="E50" s="101"/>
      <c r="F50" s="101"/>
      <c r="G50" s="101"/>
      <c r="H50" s="101"/>
    </row>
    <row r="51" spans="1:8" x14ac:dyDescent="0.3">
      <c r="A51" s="101" t="s">
        <v>104</v>
      </c>
      <c r="B51" s="101"/>
      <c r="C51" s="101"/>
      <c r="D51" s="101"/>
      <c r="E51" s="101"/>
      <c r="F51" s="101"/>
      <c r="G51" s="101"/>
      <c r="H51" s="101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134</v>
      </c>
      <c r="B4" s="26" t="s">
        <v>97</v>
      </c>
      <c r="C4" s="27">
        <v>0.33663157894737</v>
      </c>
      <c r="D4" s="27">
        <v>900.30388838926001</v>
      </c>
      <c r="E4" s="26">
        <v>0.4</v>
      </c>
      <c r="F4" s="25" t="s">
        <v>134</v>
      </c>
      <c r="G4" s="27">
        <v>303.07071948092999</v>
      </c>
      <c r="H4" s="28" t="s">
        <v>135</v>
      </c>
    </row>
    <row r="5" spans="1:8" ht="39" hidden="1" customHeight="1" x14ac:dyDescent="0.3">
      <c r="A5" s="25" t="s">
        <v>114</v>
      </c>
      <c r="B5" s="26" t="s">
        <v>101</v>
      </c>
      <c r="C5" s="27">
        <v>7.5789473684211002</v>
      </c>
      <c r="D5" s="27">
        <v>81.798315329532997</v>
      </c>
      <c r="E5" s="26">
        <v>0.4</v>
      </c>
      <c r="F5" s="26"/>
      <c r="G5" s="27">
        <v>619.94512670803999</v>
      </c>
      <c r="H5" s="28"/>
    </row>
    <row r="6" spans="1:8" ht="39" hidden="1" customHeight="1" x14ac:dyDescent="0.3">
      <c r="A6" s="25" t="s">
        <v>115</v>
      </c>
      <c r="B6" s="26" t="s">
        <v>101</v>
      </c>
      <c r="C6" s="27">
        <v>1.2631578947368001</v>
      </c>
      <c r="D6" s="27">
        <v>19.871333705078001</v>
      </c>
      <c r="E6" s="26">
        <v>0.4</v>
      </c>
      <c r="F6" s="26"/>
      <c r="G6" s="27">
        <v>25.100632048520001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90</v>
      </c>
      <c r="D7" s="27">
        <v>4.8225376529421</v>
      </c>
      <c r="E7" s="26"/>
      <c r="F7" s="26"/>
      <c r="G7" s="27">
        <v>434.02838876479001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2025-11-17T06:43:56Z</dcterms:modified>
</cp:coreProperties>
</file>